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Middletown\"/>
    </mc:Choice>
  </mc:AlternateContent>
  <xr:revisionPtr revIDLastSave="0" documentId="13_ncr:1_{7D767DA9-86C5-4D18-A1F9-F6F8EF9A5829}" xr6:coauthVersionLast="47" xr6:coauthVersionMax="47" xr10:uidLastSave="{00000000-0000-0000-0000-000000000000}"/>
  <bookViews>
    <workbookView xWindow="-120" yWindow="-120" windowWidth="22980" windowHeight="11355" tabRatio="830" xr2:uid="{DB98E9AB-6B23-4364-911B-9AA76E58EE7D}"/>
  </bookViews>
  <sheets>
    <sheet name="SB767 Summary" sheetId="1" r:id="rId1"/>
    <sheet name="List" sheetId="11" r:id="rId2"/>
    <sheet name="Beyond the Bell Afterschool" sheetId="10" r:id="rId3"/>
    <sheet name="Community Outreach" sheetId="12" r:id="rId4"/>
    <sheet name="School Support for Education" sheetId="13" r:id="rId5"/>
    <sheet name="Services for School Buildings" sheetId="14" r:id="rId6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/>
  <c r="B29" i="10"/>
  <c r="B6" i="10" s="1"/>
  <c r="C6" i="12"/>
  <c r="C29" i="10"/>
  <c r="H12" i="1" l="1"/>
  <c r="G11" i="1"/>
  <c r="F21" i="1" l="1"/>
  <c r="D29" i="14"/>
  <c r="C26" i="14"/>
  <c r="B26" i="14"/>
  <c r="D21" i="14"/>
  <c r="D26" i="14" s="1"/>
  <c r="C17" i="14"/>
  <c r="B17" i="14"/>
  <c r="B6" i="14" s="1"/>
  <c r="D10" i="14"/>
  <c r="D17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B17" i="12"/>
  <c r="B6" i="12" s="1"/>
  <c r="D10" i="12"/>
  <c r="D17" i="12" s="1"/>
  <c r="D29" i="10"/>
  <c r="C26" i="10"/>
  <c r="B26" i="10"/>
  <c r="D21" i="10"/>
  <c r="D26" i="10" s="1"/>
  <c r="C17" i="10"/>
  <c r="C6" i="10" s="1"/>
  <c r="B17" i="10"/>
  <c r="D10" i="10"/>
  <c r="D17" i="10" s="1"/>
  <c r="C6" i="14" l="1"/>
  <c r="D6" i="14"/>
  <c r="D6" i="13"/>
  <c r="D6" i="12"/>
  <c r="D6" i="10"/>
  <c r="H21" i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<sst xmlns="http://schemas.openxmlformats.org/spreadsheetml/2006/main" count="130" uniqueCount="49">
  <si>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</si>
  <si>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</si>
  <si>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</si>
  <si>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</si>
  <si>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</si>
  <si>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</si>
  <si>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</si>
  <si>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</si>
  <si>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</si>
  <si>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</si>
  <si>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</si>
  <si>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</si>
  <si>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</si>
  <si>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</si>
  <si>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</si>
  <si>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</si>
  <si>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</si>
  <si>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</si>
  <si>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</si>
  <si>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</si>
  <si>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</si>
  <si>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</si>
  <si>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Allocated</t>
  </si>
  <si>
    <t>Spent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</si>
  <si>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</si>
  <si>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</si>
  <si>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</si>
  <si>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</si>
  <si>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</si>
  <si>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</si>
  <si>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</si>
  <si>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</si>
  <si>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</si>
  <si>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</si>
  <si>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</si>
  <si>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</si>
  <si>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</si>
  <si>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</si>
  <si>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</si>
  <si>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</si>
  <si>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</si>
  <si>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Local Fiscal Recover Funds Received</t>
  </si>
  <si>
    <t>06/30/23</t>
  </si>
  <si>
    <t>Middletown</t>
  </si>
  <si>
    <t>Beyond the Bell:  Afterschool Program</t>
  </si>
  <si>
    <t>Community Outreach</t>
  </si>
  <si>
    <t>School Support for Education</t>
  </si>
  <si>
    <t>Planning and architectual services for school building design</t>
  </si>
  <si>
    <t>Director of Community Outreach, Career Exploration Teacher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</si>
</sst>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mm/dd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66" fontId="0" fillId="2" borderId="9" xfId="0" quotePrefix="1" applyNumberFormat="1" applyFill="1" applyBorder="1" applyAlignment="1">
      <alignment horizontal="center"/>
    </xf>
    <xf numFmtId="0" fontId="2" fillId="0" borderId="0" xfId="0" applyFont="1" applyAlignment="1">
      <alignment wrapText="1"/>
    </xf>
    <xf numFmtId="166" fontId="0" fillId="2" borderId="8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3" fontId="0" fillId="0" borderId="0" xfId="0" applyNumberFormat="1"/>
    <xf numFmtId="0" fontId="0" fillId="5" borderId="0" xfId="0" applyFill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A14" zoomScale="90" zoomScaleNormal="90" workbookViewId="0">
      <selection activeCell="C21" sqref="C21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45" t="s">
        <v>43</v>
      </c>
      <c r="E1" s="12" t="s">
        <v>6</v>
      </c>
      <c r="G1" s="48" t="s">
        <v>41</v>
      </c>
      <c r="H1" s="49"/>
    </row>
    <row r="2" spans="2:19" x14ac:dyDescent="0.25">
      <c r="B2" t="s">
        <v>1</v>
      </c>
      <c r="C2" s="10"/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18</v>
      </c>
      <c r="C3" s="42" t="s">
        <v>42</v>
      </c>
      <c r="G3" s="5" t="s">
        <v>34</v>
      </c>
      <c r="H3" s="11">
        <v>1662973.98</v>
      </c>
    </row>
    <row r="4" spans="2:19" x14ac:dyDescent="0.25">
      <c r="B4" t="s">
        <v>3</v>
      </c>
      <c r="C4" s="44">
        <v>45342</v>
      </c>
      <c r="G4" s="5" t="s">
        <v>0</v>
      </c>
      <c r="H4" s="11">
        <v>3086057.7</v>
      </c>
    </row>
    <row r="5" spans="2:19" ht="15.75" thickBot="1" x14ac:dyDescent="0.3">
      <c r="G5" s="6" t="s">
        <v>35</v>
      </c>
      <c r="H5" s="34">
        <v>0</v>
      </c>
    </row>
    <row r="10" spans="2:19" ht="30.75" customHeight="1" x14ac:dyDescent="0.25"/>
    <row r="11" spans="2:19" ht="45.75" customHeight="1" x14ac:dyDescent="0.25">
      <c r="B11" s="12" t="s">
        <v>17</v>
      </c>
      <c r="C11" s="12"/>
      <c r="D11" s="12"/>
      <c r="E11" s="16"/>
      <c r="F11" s="12" t="s">
        <v>19</v>
      </c>
      <c r="G11" s="35" t="str">
        <f>"Amount Actually Spent on Projects from inception through Fiscal Year End:  "&amp;C3</f>
        <v>Amount Actually Spent on Projects from inception through Fiscal Year End:  06/30/23</v>
      </c>
      <c r="H11" s="35" t="s">
        <v>20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'Beyond the Bell Afterschool'!B6+'Community Outreach'!B6+'School Support for Education'!B6+'Services for School Buildings'!B6</f>
        <v>4749032</v>
      </c>
      <c r="G12" s="37">
        <f>'Beyond the Bell Afterschool'!C6+'Community Outreach'!C6+'School Support for Education'!C6+'Services for School Buildings'!C6</f>
        <v>1927075</v>
      </c>
      <c r="H12" s="37">
        <f>F12-G12</f>
        <v>2821957</v>
      </c>
      <c r="O12" s="1"/>
      <c r="P12" s="1"/>
      <c r="Q12" s="1"/>
      <c r="R12" s="1"/>
      <c r="S12" s="1"/>
    </row>
    <row r="13" spans="2:19" ht="45.75" customHeight="1" x14ac:dyDescent="0.25">
      <c r="B13" s="43" t="s">
        <v>9</v>
      </c>
      <c r="C13" s="43"/>
      <c r="D13" s="43"/>
      <c r="E13" s="43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3" t="s">
        <v>12</v>
      </c>
      <c r="C16" s="43"/>
      <c r="D16" s="43"/>
      <c r="E16" s="43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4749031.68</v>
      </c>
      <c r="D21" s="19"/>
      <c r="E21" s="18"/>
      <c r="F21" s="19">
        <f>SUM(F12:F18)</f>
        <v>4749032</v>
      </c>
      <c r="G21" s="19">
        <f t="shared" ref="G21:H21" si="0">SUM(G12:G18)</f>
        <v>1927075</v>
      </c>
      <c r="H21" s="19">
        <f t="shared" si="0"/>
        <v>2821957</v>
      </c>
      <c r="I21" s="36"/>
      <c r="J21" s="18"/>
      <c r="K21" s="18"/>
      <c r="L21" s="18">
        <f>SUM(I12:I18)</f>
        <v>0</v>
      </c>
      <c r="M21" s="23"/>
      <c r="N21" s="21">
        <f>C21-J21</f>
        <v>4749031.68</v>
      </c>
    </row>
    <row r="22" spans="2:19" ht="15.75" thickTop="1" x14ac:dyDescent="0.25">
      <c r="B22" s="15" t="s">
        <v>33</v>
      </c>
      <c r="C22" s="4">
        <f>C21-F21</f>
        <v>-0.32000000029802322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F25" s="46"/>
      <c r="G25" s="46"/>
      <c r="H25" s="46"/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F29" s="46"/>
      <c r="G29" s="46"/>
      <c r="H29" s="46"/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1">
    <mergeCell ref="G1:H1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/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E21" sqref="E2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32</v>
      </c>
      <c r="B2" s="22" t="s">
        <v>8</v>
      </c>
    </row>
    <row r="3" spans="1:13" x14ac:dyDescent="0.25">
      <c r="A3" t="s">
        <v>21</v>
      </c>
      <c r="B3" t="s">
        <v>44</v>
      </c>
    </row>
    <row r="5" spans="1:13" x14ac:dyDescent="0.25">
      <c r="A5" s="39"/>
      <c r="B5" s="39" t="s">
        <v>22</v>
      </c>
      <c r="C5" s="39" t="s">
        <v>23</v>
      </c>
      <c r="D5" s="39" t="s">
        <v>36</v>
      </c>
    </row>
    <row r="6" spans="1:13" x14ac:dyDescent="0.25">
      <c r="A6" s="27" t="s">
        <v>31</v>
      </c>
      <c r="B6" s="33">
        <f>SUM(B17,B26,B29)</f>
        <v>1261883</v>
      </c>
      <c r="C6" s="33">
        <f>SUM(C17,C26,C29)</f>
        <v>487442</v>
      </c>
      <c r="D6" s="33">
        <f>SUM(D17,D26,D29)</f>
        <v>774441</v>
      </c>
    </row>
    <row r="8" spans="1:13" x14ac:dyDescent="0.25">
      <c r="A8" s="38" t="s">
        <v>37</v>
      </c>
      <c r="B8" s="38" t="s">
        <v>25</v>
      </c>
      <c r="C8" s="38" t="s">
        <v>26</v>
      </c>
      <c r="D8" s="38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39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28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0" t="s">
        <v>38</v>
      </c>
      <c r="B19" s="40" t="s">
        <v>22</v>
      </c>
      <c r="C19" s="40" t="s">
        <v>23</v>
      </c>
      <c r="D19" s="40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40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29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1"/>
      <c r="B28" s="41" t="s">
        <v>22</v>
      </c>
      <c r="C28" s="41" t="s">
        <v>23</v>
      </c>
      <c r="D28" s="41" t="s">
        <v>27</v>
      </c>
    </row>
    <row r="29" spans="1:13" x14ac:dyDescent="0.25">
      <c r="A29" s="26" t="s">
        <v>24</v>
      </c>
      <c r="B29" s="32">
        <f>1262053-170</f>
        <v>1261883</v>
      </c>
      <c r="C29" s="32">
        <f>487442</f>
        <v>487442</v>
      </c>
      <c r="D29" s="32">
        <f>B29-C29</f>
        <v>774441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B11" sqref="B1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32</v>
      </c>
      <c r="B2" s="22" t="s">
        <v>8</v>
      </c>
    </row>
    <row r="3" spans="1:13" x14ac:dyDescent="0.25">
      <c r="A3" t="s">
        <v>21</v>
      </c>
      <c r="B3" t="s">
        <v>45</v>
      </c>
    </row>
    <row r="5" spans="1:13" x14ac:dyDescent="0.25">
      <c r="A5" s="27"/>
      <c r="B5" s="27" t="s">
        <v>22</v>
      </c>
      <c r="C5" s="27" t="s">
        <v>23</v>
      </c>
      <c r="D5" s="27" t="s">
        <v>30</v>
      </c>
    </row>
    <row r="6" spans="1:13" x14ac:dyDescent="0.25">
      <c r="A6" s="27" t="s">
        <v>31</v>
      </c>
      <c r="B6" s="33">
        <f>SUM(B17,B26,B29)</f>
        <v>567632</v>
      </c>
      <c r="C6" s="33">
        <f>SUM(C17,C26,C29)</f>
        <v>88652</v>
      </c>
      <c r="D6" s="33">
        <f>SUM(D17,D26,D29)</f>
        <v>478980</v>
      </c>
    </row>
    <row r="8" spans="1:13" x14ac:dyDescent="0.25">
      <c r="A8" s="38" t="s">
        <v>37</v>
      </c>
      <c r="B8" s="38" t="s">
        <v>25</v>
      </c>
      <c r="C8" s="38" t="s">
        <v>26</v>
      </c>
      <c r="D8" s="38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ht="30" x14ac:dyDescent="0.25">
      <c r="A10" s="47" t="s">
        <v>48</v>
      </c>
      <c r="B10" s="28">
        <v>509638</v>
      </c>
      <c r="C10" s="28">
        <v>52627</v>
      </c>
      <c r="D10" s="28">
        <f>B10-C10</f>
        <v>457011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28</v>
      </c>
      <c r="B17" s="28">
        <f>SUM(B9:B16)</f>
        <v>509638</v>
      </c>
      <c r="C17" s="28">
        <f t="shared" ref="C17:D17" si="0">SUM(C9:C16)</f>
        <v>52627</v>
      </c>
      <c r="D17" s="28">
        <f t="shared" si="0"/>
        <v>457011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0" t="s">
        <v>38</v>
      </c>
      <c r="B19" s="40" t="s">
        <v>22</v>
      </c>
      <c r="C19" s="40" t="s">
        <v>23</v>
      </c>
      <c r="D19" s="40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40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29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1"/>
      <c r="B28" s="41" t="s">
        <v>22</v>
      </c>
      <c r="C28" s="41" t="s">
        <v>23</v>
      </c>
      <c r="D28" s="41" t="s">
        <v>27</v>
      </c>
    </row>
    <row r="29" spans="1:13" x14ac:dyDescent="0.25">
      <c r="A29" s="26" t="s">
        <v>24</v>
      </c>
      <c r="B29" s="32">
        <v>57994</v>
      </c>
      <c r="C29" s="32">
        <v>36025</v>
      </c>
      <c r="D29" s="32">
        <f>B29-C29</f>
        <v>21969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32</v>
      </c>
      <c r="B2" s="22" t="s">
        <v>8</v>
      </c>
    </row>
    <row r="3" spans="1:13" x14ac:dyDescent="0.25">
      <c r="A3" t="s">
        <v>21</v>
      </c>
      <c r="B3" t="s">
        <v>46</v>
      </c>
    </row>
    <row r="5" spans="1:13" x14ac:dyDescent="0.25">
      <c r="A5" s="27"/>
      <c r="B5" s="27" t="s">
        <v>22</v>
      </c>
      <c r="C5" s="27" t="s">
        <v>23</v>
      </c>
      <c r="D5" s="27" t="s">
        <v>30</v>
      </c>
    </row>
    <row r="6" spans="1:13" x14ac:dyDescent="0.25">
      <c r="A6" s="27" t="s">
        <v>31</v>
      </c>
      <c r="B6" s="33">
        <f>SUM(B17,B26,B29)</f>
        <v>2350000</v>
      </c>
      <c r="C6" s="33">
        <f>SUM(C17,C26,C29)</f>
        <v>945856</v>
      </c>
      <c r="D6" s="33">
        <f>SUM(D17,D26,D29)</f>
        <v>1404144</v>
      </c>
    </row>
    <row r="8" spans="1:13" x14ac:dyDescent="0.25">
      <c r="A8" s="38" t="s">
        <v>37</v>
      </c>
      <c r="B8" s="38" t="s">
        <v>25</v>
      </c>
      <c r="C8" s="38" t="s">
        <v>26</v>
      </c>
      <c r="D8" s="38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39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28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0" t="s">
        <v>38</v>
      </c>
      <c r="B19" s="40" t="s">
        <v>22</v>
      </c>
      <c r="C19" s="40" t="s">
        <v>23</v>
      </c>
      <c r="D19" s="40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40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29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1"/>
      <c r="B28" s="41" t="s">
        <v>22</v>
      </c>
      <c r="C28" s="41" t="s">
        <v>23</v>
      </c>
      <c r="D28" s="41" t="s">
        <v>27</v>
      </c>
    </row>
    <row r="29" spans="1:13" x14ac:dyDescent="0.25">
      <c r="A29" s="26" t="s">
        <v>24</v>
      </c>
      <c r="B29" s="32">
        <v>2350000</v>
      </c>
      <c r="C29" s="32">
        <v>945856</v>
      </c>
      <c r="D29" s="32">
        <f>B29-C29</f>
        <v>1404144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32</v>
      </c>
      <c r="B2" s="22" t="s">
        <v>8</v>
      </c>
    </row>
    <row r="3" spans="1:13" x14ac:dyDescent="0.25">
      <c r="A3" t="s">
        <v>21</v>
      </c>
      <c r="B3" t="s">
        <v>47</v>
      </c>
    </row>
    <row r="5" spans="1:13" x14ac:dyDescent="0.25">
      <c r="A5" s="27"/>
      <c r="B5" s="27" t="s">
        <v>22</v>
      </c>
      <c r="C5" s="27" t="s">
        <v>23</v>
      </c>
      <c r="D5" s="27" t="s">
        <v>30</v>
      </c>
    </row>
    <row r="6" spans="1:13" x14ac:dyDescent="0.25">
      <c r="A6" s="27" t="s">
        <v>31</v>
      </c>
      <c r="B6" s="33">
        <f>SUM(B17,B26,B29)</f>
        <v>569517</v>
      </c>
      <c r="C6" s="33">
        <f>SUM(C17,C26,C29)</f>
        <v>405125</v>
      </c>
      <c r="D6" s="33">
        <f>SUM(D17,D26,D29)</f>
        <v>164392</v>
      </c>
    </row>
    <row r="8" spans="1:13" x14ac:dyDescent="0.25">
      <c r="A8" s="38" t="s">
        <v>37</v>
      </c>
      <c r="B8" s="38" t="s">
        <v>25</v>
      </c>
      <c r="C8" s="38" t="s">
        <v>26</v>
      </c>
      <c r="D8" s="38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39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28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0" t="s">
        <v>38</v>
      </c>
      <c r="B19" s="40" t="s">
        <v>22</v>
      </c>
      <c r="C19" s="40" t="s">
        <v>23</v>
      </c>
      <c r="D19" s="40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40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29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1"/>
      <c r="B28" s="41" t="s">
        <v>22</v>
      </c>
      <c r="C28" s="41" t="s">
        <v>23</v>
      </c>
      <c r="D28" s="41" t="s">
        <v>27</v>
      </c>
    </row>
    <row r="29" spans="1:13" x14ac:dyDescent="0.25">
      <c r="A29" s="26" t="s">
        <v>24</v>
      </c>
      <c r="B29" s="32">
        <v>569517</v>
      </c>
      <c r="C29" s="32">
        <v>405125</v>
      </c>
      <c r="D29" s="32">
        <f>B29-C29</f>
        <v>164392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SB767 Summary</vt:lpstr>
      <vt:lpstr>List</vt:lpstr>
      <vt:lpstr>Beyond the Bell Afterschool</vt:lpstr>
      <vt:lpstr>Community Outreach</vt:lpstr>
      <vt:lpstr>School Support for Education</vt:lpstr>
      <vt:lpstr>Services for School Buildings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2024-03-28T19:36:42Z</dcterms:modified>
</cp:coreProperties>
</file>